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45" windowHeight="5010" activeTab="2"/>
  </bookViews>
  <sheets>
    <sheet name="general" sheetId="1" r:id="rId1"/>
    <sheet name="tiempo" sheetId="2" r:id="rId2"/>
    <sheet name="emisiones" sheetId="3" r:id="rId3"/>
    <sheet name="coste" sheetId="4" r:id="rId4"/>
  </sheets>
  <definedNames/>
  <calcPr fullCalcOnLoad="1"/>
</workbook>
</file>

<file path=xl/sharedStrings.xml><?xml version="1.0" encoding="utf-8"?>
<sst xmlns="http://schemas.openxmlformats.org/spreadsheetml/2006/main" count="125" uniqueCount="48">
  <si>
    <t>Campo Grande</t>
  </si>
  <si>
    <t>Delicias I</t>
  </si>
  <si>
    <t>Delicias II</t>
  </si>
  <si>
    <t>Esperanto</t>
  </si>
  <si>
    <t>Huerta del Rey</t>
  </si>
  <si>
    <t>Laguna de Duero</t>
  </si>
  <si>
    <t>Parquesol</t>
  </si>
  <si>
    <t>Valladolid sur</t>
  </si>
  <si>
    <t>Tordesillas</t>
  </si>
  <si>
    <t>Mayorga</t>
  </si>
  <si>
    <t>Medina de Rioseco</t>
  </si>
  <si>
    <t>Mota del Marqués</t>
  </si>
  <si>
    <t>Pisuerga</t>
  </si>
  <si>
    <t>Valladolid Rural II</t>
  </si>
  <si>
    <t>Arturo Eyries</t>
  </si>
  <si>
    <t>Villalón de Campos</t>
  </si>
  <si>
    <t>Z.B.S.</t>
  </si>
  <si>
    <t>LINEAS</t>
  </si>
  <si>
    <t>COSTE</t>
  </si>
  <si>
    <t>EMISIONES</t>
  </si>
  <si>
    <t>TRANSPORTE COLECTIVO</t>
  </si>
  <si>
    <t>COCHE</t>
  </si>
  <si>
    <t>TIEMPO DESPLAZAMIENTO (min)</t>
  </si>
  <si>
    <t>CALLE/MUNICIPIO</t>
  </si>
  <si>
    <t>DISTANCIA (Km)</t>
  </si>
  <si>
    <t>TIEMPO (min)</t>
  </si>
  <si>
    <r>
      <t>EMISIONES CO</t>
    </r>
    <r>
      <rPr>
        <vertAlign val="subscript"/>
        <sz val="11"/>
        <rFont val="Arial"/>
        <family val="2"/>
      </rPr>
      <t>2</t>
    </r>
  </si>
  <si>
    <t>C/ Puerto Rico, 1</t>
  </si>
  <si>
    <t>7 +H</t>
  </si>
  <si>
    <t>Pso. Juan Carlos Primero, 18</t>
  </si>
  <si>
    <t>C/ Hípica</t>
  </si>
  <si>
    <t>H</t>
  </si>
  <si>
    <t>2 + H</t>
  </si>
  <si>
    <t>Mota del Marqúes</t>
  </si>
  <si>
    <t>Zaratán</t>
  </si>
  <si>
    <t>paseo filipinos 15</t>
  </si>
  <si>
    <t>Ctra. Rueda 137</t>
  </si>
  <si>
    <t>Calle Rastrojo, 11</t>
  </si>
  <si>
    <t>avda. Ciudad de la Habajo 17</t>
  </si>
  <si>
    <t>7 + 6</t>
  </si>
  <si>
    <t>T+9</t>
  </si>
  <si>
    <t>AUTOBÚS</t>
  </si>
  <si>
    <t>CO2</t>
  </si>
  <si>
    <t>CO</t>
  </si>
  <si>
    <t>COV</t>
  </si>
  <si>
    <t>NOX</t>
  </si>
  <si>
    <t>PARTÍCULAS</t>
  </si>
  <si>
    <t>DISTANCIA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</si>
</sst>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"/>
    <numFmt numFmtId="170" formatCode="0.0000"/>
  </numFmts>
  <fonts count="13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vertAlign val="subscript"/>
      <sz val="11"/>
      <name val="Arial"/>
      <family val="2"/>
    </font>
    <font>
      <b/>
      <sz val="11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3.25"/>
      <name val="Arial"/>
      <family val="0"/>
    </font>
    <font>
      <b/>
      <sz val="10.25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169" fontId="1" fillId="0" borderId="14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69" fontId="1" fillId="0" borderId="6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2" fillId="0" borderId="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9" fontId="0" fillId="0" borderId="6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TIEMPOS DE DESPLAZAMIENTO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AUTOBÚS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tiempo!$A$3:$A$17</c:f>
              <c:strCache/>
            </c:strRef>
          </c:cat>
          <c:val>
            <c:numRef>
              <c:f>tiempo!$B$3:$B$17</c:f>
              <c:numCache/>
            </c:numRef>
          </c:val>
        </c:ser>
        <c:ser>
          <c:idx val="1"/>
          <c:order val="1"/>
          <c:tx>
            <c:v>COCHE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tiempo!$A$3:$A$17</c:f>
              <c:strCache/>
            </c:strRef>
          </c:cat>
          <c:val>
            <c:numRef>
              <c:f>tiempo!$C$3:$C$17</c:f>
              <c:numCache/>
            </c:numRef>
          </c:val>
        </c:ser>
        <c:axId val="28530053"/>
        <c:axId val="55443886"/>
      </c:barChart>
      <c:catAx>
        <c:axId val="28530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43886"/>
        <c:crosses val="autoZero"/>
        <c:auto val="1"/>
        <c:lblOffset val="100"/>
        <c:noMultiLvlLbl val="0"/>
      </c:catAx>
      <c:valAx>
        <c:axId val="5544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TIEMPO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30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EMISIONES DE CO2</a:t>
            </a:r>
          </a:p>
        </c:rich>
      </c:tx>
      <c:layout>
        <c:manualLayout>
          <c:xMode val="factor"/>
          <c:yMode val="factor"/>
          <c:x val="-0.00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64"/>
          <c:w val="0.95525"/>
          <c:h val="0.77325"/>
        </c:manualLayout>
      </c:layout>
      <c:barChart>
        <c:barDir val="bar"/>
        <c:grouping val="clustered"/>
        <c:varyColors val="0"/>
        <c:ser>
          <c:idx val="0"/>
          <c:order val="0"/>
          <c:tx>
            <c:v>AUTOBÚS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emisiones!$A$4:$A$19</c:f>
              <c:strCache/>
            </c:strRef>
          </c:cat>
          <c:val>
            <c:numRef>
              <c:f>emisiones!$B$4:$B$19</c:f>
              <c:numCache/>
            </c:numRef>
          </c:val>
        </c:ser>
        <c:ser>
          <c:idx val="1"/>
          <c:order val="1"/>
          <c:tx>
            <c:v>COCHE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emisiones!$A$4:$A$19</c:f>
              <c:strCache/>
            </c:strRef>
          </c:cat>
          <c:val>
            <c:numRef>
              <c:f>emisiones!$C$4:$C$19</c:f>
              <c:numCache/>
            </c:numRef>
          </c:val>
        </c:ser>
        <c:axId val="29232927"/>
        <c:axId val="61769752"/>
      </c:barChart>
      <c:catAx>
        <c:axId val="29232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69752"/>
        <c:crosses val="autoZero"/>
        <c:auto val="1"/>
        <c:lblOffset val="100"/>
        <c:noMultiLvlLbl val="0"/>
      </c:catAx>
      <c:valAx>
        <c:axId val="6176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32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EMISIONES DE 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2875"/>
          <c:w val="0.95825"/>
          <c:h val="0.7055"/>
        </c:manualLayout>
      </c:layout>
      <c:barChart>
        <c:barDir val="bar"/>
        <c:grouping val="clustered"/>
        <c:varyColors val="0"/>
        <c:ser>
          <c:idx val="0"/>
          <c:order val="0"/>
          <c:tx>
            <c:v>AUTOBÚS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emisiones!$A$4:$A$19</c:f>
              <c:strCache/>
            </c:strRef>
          </c:cat>
          <c:val>
            <c:numRef>
              <c:f>emisiones!$D$4:$D$19</c:f>
              <c:numCache/>
            </c:numRef>
          </c:val>
        </c:ser>
        <c:ser>
          <c:idx val="1"/>
          <c:order val="1"/>
          <c:tx>
            <c:v>COCHE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emisiones!$A$4:$A$19</c:f>
              <c:strCache/>
            </c:strRef>
          </c:cat>
          <c:val>
            <c:numRef>
              <c:f>emisiones!$E$4:$E$19</c:f>
              <c:numCache/>
            </c:numRef>
          </c:val>
        </c:ser>
        <c:axId val="19056857"/>
        <c:axId val="37293986"/>
      </c:barChart>
      <c:catAx>
        <c:axId val="19056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auto val="1"/>
        <c:lblOffset val="100"/>
        <c:noMultiLvlLbl val="0"/>
      </c:catAx>
      <c:valAx>
        <c:axId val="3729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56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EMISIONES DE COV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AUTOBÚS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emisiones!$A$4:$A$19</c:f>
              <c:strCache/>
            </c:strRef>
          </c:cat>
          <c:val>
            <c:numRef>
              <c:f>emisiones!$F$4:$F$19</c:f>
              <c:numCache/>
            </c:numRef>
          </c:val>
        </c:ser>
        <c:ser>
          <c:idx val="1"/>
          <c:order val="1"/>
          <c:tx>
            <c:v>COCHE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emisiones!$A$4:$A$19</c:f>
              <c:strCache/>
            </c:strRef>
          </c:cat>
          <c:val>
            <c:numRef>
              <c:f>emisiones!$G$4:$G$19</c:f>
              <c:numCache/>
            </c:numRef>
          </c:val>
        </c:ser>
        <c:axId val="101555"/>
        <c:axId val="913996"/>
      </c:barChart>
      <c:catAx>
        <c:axId val="101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3996"/>
        <c:crosses val="autoZero"/>
        <c:auto val="1"/>
        <c:lblOffset val="100"/>
        <c:noMultiLvlLbl val="0"/>
      </c:catAx>
      <c:valAx>
        <c:axId val="9139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EMISIONES DE NOX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AUTOBÚS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emisiones!$A$4:$A$19</c:f>
              <c:strCache/>
            </c:strRef>
          </c:cat>
          <c:val>
            <c:numRef>
              <c:f>emisiones!$H$4:$H$19</c:f>
              <c:numCache/>
            </c:numRef>
          </c:val>
        </c:ser>
        <c:ser>
          <c:idx val="1"/>
          <c:order val="1"/>
          <c:tx>
            <c:v>COCHE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emisiones!$A$4:$A$19</c:f>
              <c:strCache/>
            </c:strRef>
          </c:cat>
          <c:val>
            <c:numRef>
              <c:f>emisiones!$I$4:$I$19</c:f>
              <c:numCache/>
            </c:numRef>
          </c:val>
        </c:ser>
        <c:axId val="8225965"/>
        <c:axId val="6924822"/>
      </c:barChart>
      <c:catAx>
        <c:axId val="8225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24822"/>
        <c:crosses val="autoZero"/>
        <c:auto val="1"/>
        <c:lblOffset val="100"/>
        <c:noMultiLvlLbl val="0"/>
      </c:catAx>
      <c:valAx>
        <c:axId val="69248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22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EMISIONES DE MATERIAL PARTICULADO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AUTOBÚS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emisiones!$A$4:$A$19</c:f>
              <c:strCache/>
            </c:strRef>
          </c:cat>
          <c:val>
            <c:numRef>
              <c:f>emisiones!$J$4:$J$19</c:f>
              <c:numCache/>
            </c:numRef>
          </c:val>
        </c:ser>
        <c:ser>
          <c:idx val="1"/>
          <c:order val="1"/>
          <c:tx>
            <c:v>COCHE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emisiones!$K$4:$K$19</c:f>
              <c:numCache/>
            </c:numRef>
          </c:val>
        </c:ser>
        <c:axId val="62323399"/>
        <c:axId val="24039680"/>
      </c:barChart>
      <c:catAx>
        <c:axId val="62323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39680"/>
        <c:crosses val="autoZero"/>
        <c:auto val="1"/>
        <c:lblOffset val="100"/>
        <c:noMultiLvlLbl val="0"/>
      </c:catAx>
      <c:valAx>
        <c:axId val="240396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23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AUTOBÚS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coste!$A$3:$A$18</c:f>
              <c:strCache/>
            </c:strRef>
          </c:cat>
          <c:val>
            <c:numRef>
              <c:f>coste!$C$3:$C$17</c:f>
              <c:numCache/>
            </c:numRef>
          </c:val>
        </c:ser>
        <c:ser>
          <c:idx val="1"/>
          <c:order val="1"/>
          <c:tx>
            <c:v>COCHE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coste!$A$3:$A$18</c:f>
              <c:strCache/>
            </c:strRef>
          </c:cat>
          <c:val>
            <c:numRef>
              <c:f>coste!$D$3:$D$17</c:f>
              <c:numCache/>
            </c:numRef>
          </c:val>
        </c:ser>
        <c:axId val="15030529"/>
        <c:axId val="1057034"/>
      </c:bar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7034"/>
        <c:crosses val="autoZero"/>
        <c:auto val="1"/>
        <c:lblOffset val="100"/>
        <c:noMultiLvlLbl val="0"/>
      </c:catAx>
      <c:valAx>
        <c:axId val="1057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0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714375</xdr:rowOff>
    </xdr:from>
    <xdr:to>
      <xdr:col>10</xdr:col>
      <xdr:colOff>114300</xdr:colOff>
      <xdr:row>27</xdr:row>
      <xdr:rowOff>104775</xdr:rowOff>
    </xdr:to>
    <xdr:graphicFrame>
      <xdr:nvGraphicFramePr>
        <xdr:cNvPr id="1" name="Chart 8"/>
        <xdr:cNvGraphicFramePr/>
      </xdr:nvGraphicFramePr>
      <xdr:xfrm>
        <a:off x="3724275" y="885825"/>
        <a:ext cx="46767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142875</xdr:rowOff>
    </xdr:from>
    <xdr:to>
      <xdr:col>4</xdr:col>
      <xdr:colOff>504825</xdr:colOff>
      <xdr:row>52</xdr:row>
      <xdr:rowOff>47625</xdr:rowOff>
    </xdr:to>
    <xdr:graphicFrame>
      <xdr:nvGraphicFramePr>
        <xdr:cNvPr id="1" name="Chart 2"/>
        <xdr:cNvGraphicFramePr/>
      </xdr:nvGraphicFramePr>
      <xdr:xfrm>
        <a:off x="76200" y="3819525"/>
        <a:ext cx="43434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704850</xdr:colOff>
      <xdr:row>21</xdr:row>
      <xdr:rowOff>9525</xdr:rowOff>
    </xdr:from>
    <xdr:to>
      <xdr:col>11</xdr:col>
      <xdr:colOff>28575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4619625" y="3848100"/>
        <a:ext cx="46577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53</xdr:row>
      <xdr:rowOff>114300</xdr:rowOff>
    </xdr:from>
    <xdr:to>
      <xdr:col>4</xdr:col>
      <xdr:colOff>523875</xdr:colOff>
      <xdr:row>81</xdr:row>
      <xdr:rowOff>152400</xdr:rowOff>
    </xdr:to>
    <xdr:graphicFrame>
      <xdr:nvGraphicFramePr>
        <xdr:cNvPr id="3" name="Chart 4"/>
        <xdr:cNvGraphicFramePr/>
      </xdr:nvGraphicFramePr>
      <xdr:xfrm>
        <a:off x="76200" y="9134475"/>
        <a:ext cx="436245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54</xdr:row>
      <xdr:rowOff>0</xdr:rowOff>
    </xdr:from>
    <xdr:to>
      <xdr:col>11</xdr:col>
      <xdr:colOff>104775</xdr:colOff>
      <xdr:row>81</xdr:row>
      <xdr:rowOff>142875</xdr:rowOff>
    </xdr:to>
    <xdr:graphicFrame>
      <xdr:nvGraphicFramePr>
        <xdr:cNvPr id="4" name="Chart 5"/>
        <xdr:cNvGraphicFramePr/>
      </xdr:nvGraphicFramePr>
      <xdr:xfrm>
        <a:off x="4676775" y="9182100"/>
        <a:ext cx="4676775" cy="4514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83</xdr:row>
      <xdr:rowOff>0</xdr:rowOff>
    </xdr:from>
    <xdr:to>
      <xdr:col>4</xdr:col>
      <xdr:colOff>161925</xdr:colOff>
      <xdr:row>111</xdr:row>
      <xdr:rowOff>28575</xdr:rowOff>
    </xdr:to>
    <xdr:graphicFrame>
      <xdr:nvGraphicFramePr>
        <xdr:cNvPr id="5" name="Chart 6"/>
        <xdr:cNvGraphicFramePr/>
      </xdr:nvGraphicFramePr>
      <xdr:xfrm>
        <a:off x="85725" y="13877925"/>
        <a:ext cx="3990975" cy="456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28575</xdr:rowOff>
    </xdr:from>
    <xdr:to>
      <xdr:col>5</xdr:col>
      <xdr:colOff>104775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1419225" y="3857625"/>
        <a:ext cx="3152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20"/>
  <sheetViews>
    <sheetView zoomScale="85" zoomScaleNormal="85" workbookViewId="0" topLeftCell="A2">
      <selection activeCell="C28" sqref="C28"/>
    </sheetView>
  </sheetViews>
  <sheetFormatPr defaultColWidth="11.421875" defaultRowHeight="12.75"/>
  <cols>
    <col min="1" max="1" width="20.140625" style="0" customWidth="1"/>
    <col min="2" max="2" width="27.8515625" style="0" customWidth="1"/>
    <col min="4" max="4" width="19.140625" style="0" customWidth="1"/>
    <col min="11" max="11" width="13.00390625" style="0" customWidth="1"/>
  </cols>
  <sheetData>
    <row r="3" spans="1:23" ht="15.75" thickBot="1">
      <c r="A3" s="1"/>
      <c r="B3" s="1"/>
      <c r="C3" s="23" t="s">
        <v>20</v>
      </c>
      <c r="D3" s="23"/>
      <c r="E3" s="23"/>
      <c r="F3" s="23"/>
      <c r="G3" s="23"/>
      <c r="H3" s="5"/>
      <c r="I3" s="23" t="s">
        <v>21</v>
      </c>
      <c r="J3" s="23"/>
      <c r="K3" s="23"/>
      <c r="S3" s="22"/>
      <c r="T3" s="22"/>
      <c r="U3" s="22"/>
      <c r="V3" s="22"/>
      <c r="W3" s="22"/>
    </row>
    <row r="4" spans="1:11" s="4" customFormat="1" ht="46.5" customHeight="1">
      <c r="A4" s="3" t="s">
        <v>16</v>
      </c>
      <c r="B4" s="3" t="s">
        <v>23</v>
      </c>
      <c r="C4" s="7" t="s">
        <v>17</v>
      </c>
      <c r="D4" s="8" t="s">
        <v>22</v>
      </c>
      <c r="E4" s="9" t="s">
        <v>18</v>
      </c>
      <c r="F4" s="25" t="s">
        <v>47</v>
      </c>
      <c r="G4" s="10" t="s">
        <v>19</v>
      </c>
      <c r="H4" s="18" t="s">
        <v>24</v>
      </c>
      <c r="I4" s="19" t="s">
        <v>25</v>
      </c>
      <c r="J4" s="9" t="s">
        <v>18</v>
      </c>
      <c r="K4" s="20" t="s">
        <v>26</v>
      </c>
    </row>
    <row r="5" spans="1:11" ht="15">
      <c r="A5" s="2" t="s">
        <v>14</v>
      </c>
      <c r="B5" s="1" t="s">
        <v>27</v>
      </c>
      <c r="C5" s="11" t="s">
        <v>28</v>
      </c>
      <c r="D5" s="6">
        <v>33</v>
      </c>
      <c r="E5" s="6">
        <v>1.1</v>
      </c>
      <c r="F5" s="26">
        <f>H5*1.4</f>
        <v>6.4399999999999995</v>
      </c>
      <c r="G5" s="28">
        <f>F5*101.6</f>
        <v>654.3039999999999</v>
      </c>
      <c r="H5" s="16">
        <v>4.6</v>
      </c>
      <c r="I5" s="11">
        <v>11</v>
      </c>
      <c r="J5" s="27">
        <f>1.71*H5</f>
        <v>7.866</v>
      </c>
      <c r="K5" s="12">
        <f>H5*160</f>
        <v>736</v>
      </c>
    </row>
    <row r="6" spans="1:11" ht="14.25">
      <c r="A6" s="1" t="s">
        <v>0</v>
      </c>
      <c r="B6" s="1" t="s">
        <v>35</v>
      </c>
      <c r="C6" s="11" t="s">
        <v>39</v>
      </c>
      <c r="D6" s="6">
        <v>30</v>
      </c>
      <c r="E6" s="6">
        <v>1.1</v>
      </c>
      <c r="F6" s="26">
        <f aca="true" t="shared" si="0" ref="F6:F13">H6*1.4</f>
        <v>4.4799999999999995</v>
      </c>
      <c r="G6" s="28">
        <f aca="true" t="shared" si="1" ref="G6:G20">F6*101.6</f>
        <v>455.16799999999995</v>
      </c>
      <c r="H6" s="16">
        <v>3.2</v>
      </c>
      <c r="I6" s="11">
        <v>8</v>
      </c>
      <c r="J6" s="27">
        <f>1.71*H6</f>
        <v>5.472</v>
      </c>
      <c r="K6" s="12">
        <f>H6*160</f>
        <v>512</v>
      </c>
    </row>
    <row r="7" spans="1:11" ht="15">
      <c r="A7" s="2" t="s">
        <v>1</v>
      </c>
      <c r="B7" s="1" t="s">
        <v>29</v>
      </c>
      <c r="C7" s="11">
        <v>6</v>
      </c>
      <c r="D7" s="6">
        <v>12</v>
      </c>
      <c r="E7" s="6">
        <v>1.1</v>
      </c>
      <c r="F7" s="26">
        <f t="shared" si="0"/>
        <v>2.94</v>
      </c>
      <c r="G7" s="28">
        <f t="shared" si="1"/>
        <v>298.70399999999995</v>
      </c>
      <c r="H7" s="16">
        <v>2.1</v>
      </c>
      <c r="I7" s="11">
        <v>4</v>
      </c>
      <c r="J7" s="27">
        <f>1.71*H7</f>
        <v>3.591</v>
      </c>
      <c r="K7" s="12">
        <f>H7*160</f>
        <v>336</v>
      </c>
    </row>
    <row r="8" spans="1:11" ht="14.25">
      <c r="A8" s="1" t="s">
        <v>2</v>
      </c>
      <c r="B8" s="1" t="s">
        <v>29</v>
      </c>
      <c r="C8" s="11">
        <v>6</v>
      </c>
      <c r="D8" s="6">
        <v>12</v>
      </c>
      <c r="E8" s="6">
        <v>1.1</v>
      </c>
      <c r="F8" s="26">
        <f t="shared" si="0"/>
        <v>2.94</v>
      </c>
      <c r="G8" s="28">
        <f t="shared" si="1"/>
        <v>298.70399999999995</v>
      </c>
      <c r="H8" s="16">
        <v>2.1</v>
      </c>
      <c r="I8" s="11">
        <v>4</v>
      </c>
      <c r="J8" s="27">
        <f>1.71*H8</f>
        <v>3.591</v>
      </c>
      <c r="K8" s="12">
        <f>H8*160</f>
        <v>336</v>
      </c>
    </row>
    <row r="9" spans="1:11" ht="15">
      <c r="A9" s="2" t="s">
        <v>3</v>
      </c>
      <c r="B9" s="1" t="s">
        <v>30</v>
      </c>
      <c r="C9" s="11" t="s">
        <v>31</v>
      </c>
      <c r="D9" s="6">
        <v>24</v>
      </c>
      <c r="E9" s="6">
        <v>1.1</v>
      </c>
      <c r="F9" s="26">
        <f t="shared" si="0"/>
        <v>5.88</v>
      </c>
      <c r="G9" s="28">
        <f t="shared" si="1"/>
        <v>597.4079999999999</v>
      </c>
      <c r="H9" s="16">
        <v>4.2</v>
      </c>
      <c r="I9" s="11">
        <v>10</v>
      </c>
      <c r="J9" s="27">
        <f>1.71*H9</f>
        <v>7.182</v>
      </c>
      <c r="K9" s="12">
        <f>H9*160</f>
        <v>672</v>
      </c>
    </row>
    <row r="10" spans="1:11" ht="14.25">
      <c r="A10" s="1" t="s">
        <v>4</v>
      </c>
      <c r="B10" s="1" t="s">
        <v>37</v>
      </c>
      <c r="C10" s="11">
        <v>6</v>
      </c>
      <c r="D10" s="6">
        <v>33</v>
      </c>
      <c r="E10" s="6">
        <v>1.1</v>
      </c>
      <c r="F10" s="26">
        <f t="shared" si="0"/>
        <v>6.58</v>
      </c>
      <c r="G10" s="28">
        <f t="shared" si="1"/>
        <v>668.528</v>
      </c>
      <c r="H10" s="16">
        <v>4.7</v>
      </c>
      <c r="I10" s="11">
        <v>11</v>
      </c>
      <c r="J10" s="27">
        <f>1.71*H10</f>
        <v>8.037</v>
      </c>
      <c r="K10" s="12">
        <f>H10*160</f>
        <v>752</v>
      </c>
    </row>
    <row r="11" spans="1:11" ht="15">
      <c r="A11" s="2" t="s">
        <v>5</v>
      </c>
      <c r="B11" s="1"/>
      <c r="C11" s="11" t="s">
        <v>40</v>
      </c>
      <c r="D11" s="6">
        <v>63</v>
      </c>
      <c r="E11" s="6">
        <v>2.25</v>
      </c>
      <c r="F11" s="26">
        <f t="shared" si="0"/>
        <v>9.239999999999998</v>
      </c>
      <c r="G11" s="28">
        <f t="shared" si="1"/>
        <v>938.7839999999998</v>
      </c>
      <c r="H11" s="16">
        <v>6.6</v>
      </c>
      <c r="I11" s="11">
        <v>11</v>
      </c>
      <c r="J11" s="27">
        <f>1.71*H11</f>
        <v>11.286</v>
      </c>
      <c r="K11" s="12">
        <f>H11*160</f>
        <v>1056</v>
      </c>
    </row>
    <row r="12" spans="1:11" ht="14.25">
      <c r="A12" s="1" t="s">
        <v>6</v>
      </c>
      <c r="B12" s="1" t="s">
        <v>38</v>
      </c>
      <c r="C12" s="11">
        <v>9</v>
      </c>
      <c r="D12" s="6">
        <v>56</v>
      </c>
      <c r="E12" s="6">
        <v>1.1</v>
      </c>
      <c r="F12" s="26">
        <f t="shared" si="0"/>
        <v>10.36</v>
      </c>
      <c r="G12" s="28">
        <f t="shared" si="1"/>
        <v>1052.5759999999998</v>
      </c>
      <c r="H12" s="16">
        <v>7.4</v>
      </c>
      <c r="I12" s="11">
        <v>14</v>
      </c>
      <c r="J12" s="27">
        <f>1.71*H12</f>
        <v>12.654</v>
      </c>
      <c r="K12" s="12">
        <f>H12*160</f>
        <v>1184</v>
      </c>
    </row>
    <row r="13" spans="1:11" ht="15">
      <c r="A13" s="2" t="s">
        <v>7</v>
      </c>
      <c r="B13" s="1" t="s">
        <v>36</v>
      </c>
      <c r="C13" s="11" t="s">
        <v>32</v>
      </c>
      <c r="D13" s="6">
        <v>39</v>
      </c>
      <c r="E13" s="6">
        <v>1.1</v>
      </c>
      <c r="F13" s="26">
        <f t="shared" si="0"/>
        <v>7.56</v>
      </c>
      <c r="G13" s="28">
        <f t="shared" si="1"/>
        <v>768.0959999999999</v>
      </c>
      <c r="H13" s="16">
        <v>5.4</v>
      </c>
      <c r="I13" s="11">
        <v>11</v>
      </c>
      <c r="J13" s="27">
        <f>1.71*H13</f>
        <v>9.234</v>
      </c>
      <c r="K13" s="12">
        <f>H13*160</f>
        <v>864</v>
      </c>
    </row>
    <row r="14" spans="1:11" ht="14.25">
      <c r="A14" s="1" t="s">
        <v>8</v>
      </c>
      <c r="B14" s="1" t="s">
        <v>8</v>
      </c>
      <c r="C14" s="11" t="s">
        <v>40</v>
      </c>
      <c r="D14" s="6">
        <v>68</v>
      </c>
      <c r="E14" s="6">
        <v>3.25</v>
      </c>
      <c r="F14" s="16">
        <v>32.7</v>
      </c>
      <c r="G14" s="28">
        <f t="shared" si="1"/>
        <v>3322.32</v>
      </c>
      <c r="H14" s="16">
        <v>32.7</v>
      </c>
      <c r="I14" s="11">
        <v>28</v>
      </c>
      <c r="J14" s="27">
        <f aca="true" t="shared" si="2" ref="J14:J20">1.71*H14</f>
        <v>55.917</v>
      </c>
      <c r="K14" s="12">
        <f aca="true" t="shared" si="3" ref="K14:K20">H14*160</f>
        <v>5232</v>
      </c>
    </row>
    <row r="15" spans="1:11" ht="15">
      <c r="A15" s="2" t="s">
        <v>9</v>
      </c>
      <c r="B15" s="1" t="s">
        <v>9</v>
      </c>
      <c r="C15" s="11" t="s">
        <v>40</v>
      </c>
      <c r="D15" s="6">
        <v>108</v>
      </c>
      <c r="E15" s="6">
        <v>10.46</v>
      </c>
      <c r="F15" s="16">
        <v>83.4</v>
      </c>
      <c r="G15" s="28">
        <f t="shared" si="1"/>
        <v>8473.44</v>
      </c>
      <c r="H15" s="16">
        <v>83.4</v>
      </c>
      <c r="I15" s="11">
        <v>90</v>
      </c>
      <c r="J15" s="27">
        <f t="shared" si="2"/>
        <v>142.614</v>
      </c>
      <c r="K15" s="12">
        <f t="shared" si="3"/>
        <v>13344</v>
      </c>
    </row>
    <row r="16" spans="1:11" ht="14.25">
      <c r="A16" s="1" t="s">
        <v>10</v>
      </c>
      <c r="B16" s="1" t="s">
        <v>10</v>
      </c>
      <c r="C16" s="11" t="s">
        <v>40</v>
      </c>
      <c r="D16" s="6">
        <v>98</v>
      </c>
      <c r="E16" s="6">
        <v>3.9</v>
      </c>
      <c r="F16" s="16">
        <v>45.7</v>
      </c>
      <c r="G16" s="28">
        <f t="shared" si="1"/>
        <v>4643.12</v>
      </c>
      <c r="H16" s="16">
        <v>45.7</v>
      </c>
      <c r="I16" s="11">
        <v>53</v>
      </c>
      <c r="J16" s="27">
        <f t="shared" si="2"/>
        <v>78.147</v>
      </c>
      <c r="K16" s="12">
        <f t="shared" si="3"/>
        <v>7312</v>
      </c>
    </row>
    <row r="17" spans="1:11" ht="15">
      <c r="A17" s="2" t="s">
        <v>11</v>
      </c>
      <c r="B17" s="1" t="s">
        <v>33</v>
      </c>
      <c r="C17" s="11" t="s">
        <v>40</v>
      </c>
      <c r="D17" s="6">
        <v>68</v>
      </c>
      <c r="E17" s="6">
        <v>4.85</v>
      </c>
      <c r="F17" s="16">
        <v>55.2</v>
      </c>
      <c r="G17" s="28">
        <f t="shared" si="1"/>
        <v>5608.32</v>
      </c>
      <c r="H17" s="16">
        <v>55.2</v>
      </c>
      <c r="I17" s="11">
        <v>43</v>
      </c>
      <c r="J17" s="27">
        <f t="shared" si="2"/>
        <v>94.392</v>
      </c>
      <c r="K17" s="12">
        <f t="shared" si="3"/>
        <v>8832</v>
      </c>
    </row>
    <row r="18" spans="1:11" ht="14.25">
      <c r="A18" s="21" t="s">
        <v>12</v>
      </c>
      <c r="B18" s="1" t="s">
        <v>34</v>
      </c>
      <c r="C18" s="11" t="s">
        <v>40</v>
      </c>
      <c r="D18" s="6">
        <v>68</v>
      </c>
      <c r="E18" s="6">
        <v>2.1</v>
      </c>
      <c r="F18" s="16">
        <v>8.2</v>
      </c>
      <c r="G18" s="28">
        <f t="shared" si="1"/>
        <v>833.1199999999999</v>
      </c>
      <c r="H18" s="16">
        <v>8.2</v>
      </c>
      <c r="I18" s="11">
        <v>18</v>
      </c>
      <c r="J18" s="27">
        <f t="shared" si="2"/>
        <v>14.021999999999998</v>
      </c>
      <c r="K18" s="12">
        <f t="shared" si="3"/>
        <v>1312</v>
      </c>
    </row>
    <row r="19" spans="1:11" ht="15">
      <c r="A19" s="2" t="s">
        <v>13</v>
      </c>
      <c r="B19" s="1" t="s">
        <v>34</v>
      </c>
      <c r="C19" s="11" t="s">
        <v>40</v>
      </c>
      <c r="D19" s="6">
        <v>68</v>
      </c>
      <c r="E19" s="6">
        <v>2.1</v>
      </c>
      <c r="F19" s="16">
        <v>8.4</v>
      </c>
      <c r="G19" s="28">
        <f t="shared" si="1"/>
        <v>853.4399999999999</v>
      </c>
      <c r="H19" s="16">
        <v>8.4</v>
      </c>
      <c r="I19" s="11">
        <v>18</v>
      </c>
      <c r="J19" s="27">
        <f t="shared" si="2"/>
        <v>14.364</v>
      </c>
      <c r="K19" s="12">
        <f t="shared" si="3"/>
        <v>1344</v>
      </c>
    </row>
    <row r="20" spans="1:11" ht="15.75" thickBot="1">
      <c r="A20" s="2" t="s">
        <v>15</v>
      </c>
      <c r="B20" s="1" t="s">
        <v>15</v>
      </c>
      <c r="C20" s="13" t="s">
        <v>40</v>
      </c>
      <c r="D20" s="14">
        <v>100</v>
      </c>
      <c r="E20" s="14">
        <v>6.6</v>
      </c>
      <c r="F20" s="17">
        <v>70.4</v>
      </c>
      <c r="G20" s="28">
        <f t="shared" si="1"/>
        <v>7152.64</v>
      </c>
      <c r="H20" s="17">
        <v>70.4</v>
      </c>
      <c r="I20" s="13">
        <v>78</v>
      </c>
      <c r="J20" s="27">
        <f t="shared" si="2"/>
        <v>120.384</v>
      </c>
      <c r="K20" s="12">
        <f t="shared" si="3"/>
        <v>11264</v>
      </c>
    </row>
  </sheetData>
  <mergeCells count="3">
    <mergeCell ref="S3:W3"/>
    <mergeCell ref="C3:G3"/>
    <mergeCell ref="I3:K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9"/>
  <sheetViews>
    <sheetView workbookViewId="0" topLeftCell="A3">
      <selection activeCell="A23" sqref="A23"/>
    </sheetView>
  </sheetViews>
  <sheetFormatPr defaultColWidth="11.421875" defaultRowHeight="12.75"/>
  <cols>
    <col min="1" max="1" width="21.421875" style="0" customWidth="1"/>
  </cols>
  <sheetData>
    <row r="1" ht="13.5" thickBot="1"/>
    <row r="2" spans="1:3" ht="57">
      <c r="A2" s="7" t="s">
        <v>16</v>
      </c>
      <c r="B2" s="8" t="s">
        <v>22</v>
      </c>
      <c r="C2" s="20" t="s">
        <v>25</v>
      </c>
    </row>
    <row r="3" spans="1:3" ht="15">
      <c r="A3" s="34" t="s">
        <v>14</v>
      </c>
      <c r="B3" s="6">
        <v>33</v>
      </c>
      <c r="C3" s="12">
        <v>11</v>
      </c>
    </row>
    <row r="4" spans="1:3" ht="15">
      <c r="A4" s="34" t="s">
        <v>0</v>
      </c>
      <c r="B4" s="6">
        <v>30</v>
      </c>
      <c r="C4" s="12">
        <v>8</v>
      </c>
    </row>
    <row r="5" spans="1:3" ht="15">
      <c r="A5" s="34" t="s">
        <v>1</v>
      </c>
      <c r="B5" s="6">
        <v>12</v>
      </c>
      <c r="C5" s="12">
        <v>4</v>
      </c>
    </row>
    <row r="6" spans="1:3" ht="15">
      <c r="A6" s="34" t="s">
        <v>2</v>
      </c>
      <c r="B6" s="6">
        <v>12</v>
      </c>
      <c r="C6" s="12">
        <v>4</v>
      </c>
    </row>
    <row r="7" spans="1:3" ht="15">
      <c r="A7" s="34" t="s">
        <v>3</v>
      </c>
      <c r="B7" s="6">
        <v>24</v>
      </c>
      <c r="C7" s="12">
        <v>10</v>
      </c>
    </row>
    <row r="8" spans="1:3" ht="15">
      <c r="A8" s="34" t="s">
        <v>4</v>
      </c>
      <c r="B8" s="6">
        <v>33</v>
      </c>
      <c r="C8" s="12">
        <v>11</v>
      </c>
    </row>
    <row r="9" spans="1:3" ht="15">
      <c r="A9" s="34" t="s">
        <v>5</v>
      </c>
      <c r="B9" s="6">
        <v>63</v>
      </c>
      <c r="C9" s="12">
        <v>11</v>
      </c>
    </row>
    <row r="10" spans="1:3" ht="15">
      <c r="A10" s="34" t="s">
        <v>6</v>
      </c>
      <c r="B10" s="6">
        <v>56</v>
      </c>
      <c r="C10" s="12">
        <v>14</v>
      </c>
    </row>
    <row r="11" spans="1:3" ht="15">
      <c r="A11" s="34" t="s">
        <v>7</v>
      </c>
      <c r="B11" s="6">
        <v>39</v>
      </c>
      <c r="C11" s="12">
        <v>11</v>
      </c>
    </row>
    <row r="12" spans="1:3" ht="15">
      <c r="A12" s="34" t="s">
        <v>8</v>
      </c>
      <c r="B12" s="6">
        <v>68</v>
      </c>
      <c r="C12" s="12">
        <v>28</v>
      </c>
    </row>
    <row r="13" spans="1:3" ht="15">
      <c r="A13" s="34" t="s">
        <v>9</v>
      </c>
      <c r="B13" s="6">
        <v>108</v>
      </c>
      <c r="C13" s="12">
        <v>90</v>
      </c>
    </row>
    <row r="14" spans="1:3" ht="15">
      <c r="A14" s="34" t="s">
        <v>10</v>
      </c>
      <c r="B14" s="6">
        <v>98</v>
      </c>
      <c r="C14" s="12">
        <v>53</v>
      </c>
    </row>
    <row r="15" spans="1:3" ht="15">
      <c r="A15" s="34" t="s">
        <v>11</v>
      </c>
      <c r="B15" s="6">
        <v>68</v>
      </c>
      <c r="C15" s="12">
        <v>43</v>
      </c>
    </row>
    <row r="16" spans="1:3" ht="15">
      <c r="A16" s="34" t="s">
        <v>12</v>
      </c>
      <c r="B16" s="6">
        <v>68</v>
      </c>
      <c r="C16" s="12">
        <v>18</v>
      </c>
    </row>
    <row r="17" spans="1:3" ht="15">
      <c r="A17" s="34" t="s">
        <v>13</v>
      </c>
      <c r="B17" s="6">
        <v>68</v>
      </c>
      <c r="C17" s="12">
        <v>18</v>
      </c>
    </row>
    <row r="18" spans="1:3" ht="14.25">
      <c r="A18" s="11"/>
      <c r="B18" s="6"/>
      <c r="C18" s="12"/>
    </row>
    <row r="19" spans="1:3" ht="15.75" thickBot="1">
      <c r="A19" s="24"/>
      <c r="B19" s="14"/>
      <c r="C19" s="15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 topLeftCell="A76">
      <selection activeCell="F20" sqref="F20"/>
    </sheetView>
  </sheetViews>
  <sheetFormatPr defaultColWidth="11.421875" defaultRowHeight="12.75"/>
  <cols>
    <col min="1" max="1" width="23.00390625" style="0" customWidth="1"/>
    <col min="3" max="3" width="12.8515625" style="0" customWidth="1"/>
  </cols>
  <sheetData>
    <row r="1" ht="13.5" thickBot="1"/>
    <row r="2" spans="2:11" ht="13.5" thickBot="1">
      <c r="B2" s="35" t="s">
        <v>42</v>
      </c>
      <c r="C2" s="36"/>
      <c r="D2" s="35" t="s">
        <v>43</v>
      </c>
      <c r="E2" s="36"/>
      <c r="F2" s="35" t="s">
        <v>44</v>
      </c>
      <c r="G2" s="36"/>
      <c r="H2" s="35" t="s">
        <v>45</v>
      </c>
      <c r="I2" s="36"/>
      <c r="J2" s="35" t="s">
        <v>46</v>
      </c>
      <c r="K2" s="36"/>
    </row>
    <row r="3" spans="1:11" ht="14.25">
      <c r="A3" s="3" t="s">
        <v>16</v>
      </c>
      <c r="B3" s="7" t="s">
        <v>41</v>
      </c>
      <c r="C3" s="29" t="s">
        <v>21</v>
      </c>
      <c r="D3" s="7" t="s">
        <v>41</v>
      </c>
      <c r="E3" s="29" t="s">
        <v>21</v>
      </c>
      <c r="F3" s="7" t="s">
        <v>41</v>
      </c>
      <c r="G3" s="29" t="s">
        <v>21</v>
      </c>
      <c r="H3" s="7" t="s">
        <v>41</v>
      </c>
      <c r="I3" s="29" t="s">
        <v>21</v>
      </c>
      <c r="J3" s="7" t="s">
        <v>41</v>
      </c>
      <c r="K3" s="29" t="s">
        <v>21</v>
      </c>
    </row>
    <row r="4" spans="1:11" ht="15">
      <c r="A4" s="2" t="s">
        <v>14</v>
      </c>
      <c r="B4" s="30">
        <f>general!F5*101.6</f>
        <v>654.3039999999999</v>
      </c>
      <c r="C4" s="12">
        <v>736</v>
      </c>
      <c r="D4" s="39">
        <f>general!F5*3.192</f>
        <v>20.55648</v>
      </c>
      <c r="E4" s="37">
        <f>general!H5*16.94</f>
        <v>77.924</v>
      </c>
      <c r="F4" s="39">
        <f>general!F5*0.984</f>
        <v>6.3369599999999995</v>
      </c>
      <c r="G4" s="37">
        <f>general!H5*4.305</f>
        <v>19.802999999999997</v>
      </c>
      <c r="H4" s="39">
        <f>general!F5*3.096</f>
        <v>19.93824</v>
      </c>
      <c r="I4" s="37">
        <f>general!H5*2.29</f>
        <v>10.533999999999999</v>
      </c>
      <c r="J4" s="30">
        <f>general!F5*0.264</f>
        <v>1.70016</v>
      </c>
      <c r="K4" s="31">
        <f>general!H5*0.147</f>
        <v>0.6761999999999999</v>
      </c>
    </row>
    <row r="5" spans="1:11" ht="14.25">
      <c r="A5" s="1" t="s">
        <v>0</v>
      </c>
      <c r="B5" s="30">
        <f>general!F6*101.6</f>
        <v>455.16799999999995</v>
      </c>
      <c r="C5" s="12">
        <v>512</v>
      </c>
      <c r="D5" s="39">
        <f>general!F6*3.192</f>
        <v>14.30016</v>
      </c>
      <c r="E5" s="37">
        <f>general!H6*16.94</f>
        <v>54.208000000000006</v>
      </c>
      <c r="F5" s="39">
        <f>general!F6*0.984</f>
        <v>4.40832</v>
      </c>
      <c r="G5" s="37">
        <f>general!H6*4.305</f>
        <v>13.776</v>
      </c>
      <c r="H5" s="39">
        <f>general!F6*3.096</f>
        <v>13.87008</v>
      </c>
      <c r="I5" s="37">
        <f>general!H6*2.29</f>
        <v>7.328</v>
      </c>
      <c r="J5" s="30">
        <f>general!F6*0.264</f>
        <v>1.18272</v>
      </c>
      <c r="K5" s="31">
        <f>general!H6*0.147</f>
        <v>0.4704</v>
      </c>
    </row>
    <row r="6" spans="1:11" ht="15">
      <c r="A6" s="2" t="s">
        <v>1</v>
      </c>
      <c r="B6" s="30">
        <f>general!F7*101.6</f>
        <v>298.70399999999995</v>
      </c>
      <c r="C6" s="12">
        <v>336</v>
      </c>
      <c r="D6" s="39">
        <f>general!F7*3.192</f>
        <v>9.38448</v>
      </c>
      <c r="E6" s="37">
        <f>general!H7*16.94</f>
        <v>35.574000000000005</v>
      </c>
      <c r="F6" s="39">
        <f>general!F7*0.984</f>
        <v>2.89296</v>
      </c>
      <c r="G6" s="37">
        <f>general!H7*4.305</f>
        <v>9.0405</v>
      </c>
      <c r="H6" s="39">
        <f>general!F7*3.096</f>
        <v>9.10224</v>
      </c>
      <c r="I6" s="37">
        <f>general!H7*2.29</f>
        <v>4.809</v>
      </c>
      <c r="J6" s="30">
        <f>general!F7*0.264</f>
        <v>0.7761600000000001</v>
      </c>
      <c r="K6" s="31">
        <f>general!H7*0.147</f>
        <v>0.3087</v>
      </c>
    </row>
    <row r="7" spans="1:11" ht="14.25">
      <c r="A7" s="1" t="s">
        <v>2</v>
      </c>
      <c r="B7" s="30">
        <f>general!F8*101.6</f>
        <v>298.70399999999995</v>
      </c>
      <c r="C7" s="12">
        <v>336</v>
      </c>
      <c r="D7" s="39">
        <f>general!F8*3.192</f>
        <v>9.38448</v>
      </c>
      <c r="E7" s="37">
        <f>general!H8*16.94</f>
        <v>35.574000000000005</v>
      </c>
      <c r="F7" s="39">
        <f>general!F8*0.984</f>
        <v>2.89296</v>
      </c>
      <c r="G7" s="37">
        <f>general!H8*4.305</f>
        <v>9.0405</v>
      </c>
      <c r="H7" s="39">
        <f>general!F8*3.096</f>
        <v>9.10224</v>
      </c>
      <c r="I7" s="37">
        <f>general!H8*2.29</f>
        <v>4.809</v>
      </c>
      <c r="J7" s="30">
        <f>general!F8*0.264</f>
        <v>0.7761600000000001</v>
      </c>
      <c r="K7" s="31">
        <f>general!H8*0.147</f>
        <v>0.3087</v>
      </c>
    </row>
    <row r="8" spans="1:11" ht="15">
      <c r="A8" s="2" t="s">
        <v>3</v>
      </c>
      <c r="B8" s="30">
        <f>general!F9*101.6</f>
        <v>597.4079999999999</v>
      </c>
      <c r="C8" s="12">
        <v>672</v>
      </c>
      <c r="D8" s="39">
        <f>general!F9*3.192</f>
        <v>18.76896</v>
      </c>
      <c r="E8" s="37">
        <f>general!H9*16.94</f>
        <v>71.14800000000001</v>
      </c>
      <c r="F8" s="39">
        <f>general!F9*0.984</f>
        <v>5.78592</v>
      </c>
      <c r="G8" s="37">
        <f>general!H9*4.305</f>
        <v>18.081</v>
      </c>
      <c r="H8" s="39">
        <f>general!F9*3.096</f>
        <v>18.20448</v>
      </c>
      <c r="I8" s="37">
        <f>general!H9*2.29</f>
        <v>9.618</v>
      </c>
      <c r="J8" s="30">
        <f>general!F9*0.264</f>
        <v>1.5523200000000001</v>
      </c>
      <c r="K8" s="31">
        <f>general!H9*0.147</f>
        <v>0.6174</v>
      </c>
    </row>
    <row r="9" spans="1:11" ht="14.25">
      <c r="A9" s="1" t="s">
        <v>4</v>
      </c>
      <c r="B9" s="30">
        <f>general!F10*101.6</f>
        <v>668.528</v>
      </c>
      <c r="C9" s="12">
        <v>752</v>
      </c>
      <c r="D9" s="39">
        <f>general!F10*3.192</f>
        <v>21.00336</v>
      </c>
      <c r="E9" s="37">
        <f>general!H10*16.94</f>
        <v>79.61800000000001</v>
      </c>
      <c r="F9" s="39">
        <f>general!F10*0.984</f>
        <v>6.47472</v>
      </c>
      <c r="G9" s="37">
        <f>general!H10*4.305</f>
        <v>20.2335</v>
      </c>
      <c r="H9" s="39">
        <f>general!F10*3.096</f>
        <v>20.37168</v>
      </c>
      <c r="I9" s="37">
        <f>general!H10*2.29</f>
        <v>10.763</v>
      </c>
      <c r="J9" s="30">
        <f>general!F10*0.264</f>
        <v>1.73712</v>
      </c>
      <c r="K9" s="31">
        <f>general!H10*0.147</f>
        <v>0.6909</v>
      </c>
    </row>
    <row r="10" spans="1:11" ht="15">
      <c r="A10" s="2" t="s">
        <v>5</v>
      </c>
      <c r="B10" s="30">
        <f>general!F11*101.6</f>
        <v>938.7839999999998</v>
      </c>
      <c r="C10" s="12">
        <v>1056</v>
      </c>
      <c r="D10" s="39">
        <f>general!F11*3.192</f>
        <v>29.494079999999997</v>
      </c>
      <c r="E10" s="37">
        <f>general!H11*16.94</f>
        <v>111.804</v>
      </c>
      <c r="F10" s="39">
        <f>general!F11*0.984</f>
        <v>9.092159999999998</v>
      </c>
      <c r="G10" s="37">
        <f>general!H11*4.305</f>
        <v>28.412999999999997</v>
      </c>
      <c r="H10" s="39">
        <f>general!F11*3.096</f>
        <v>28.607039999999994</v>
      </c>
      <c r="I10" s="37">
        <f>general!H11*2.29</f>
        <v>15.113999999999999</v>
      </c>
      <c r="J10" s="30">
        <f>general!F11*0.264</f>
        <v>2.4393599999999998</v>
      </c>
      <c r="K10" s="31">
        <f>general!H11*0.147</f>
        <v>0.9701999999999998</v>
      </c>
    </row>
    <row r="11" spans="1:11" ht="14.25">
      <c r="A11" s="1" t="s">
        <v>6</v>
      </c>
      <c r="B11" s="30">
        <f>general!F12*101.6</f>
        <v>1052.5759999999998</v>
      </c>
      <c r="C11" s="12">
        <v>1184</v>
      </c>
      <c r="D11" s="39">
        <f>general!F12*3.192</f>
        <v>33.06912</v>
      </c>
      <c r="E11" s="37">
        <f>general!H12*16.94</f>
        <v>125.35600000000001</v>
      </c>
      <c r="F11" s="39">
        <f>general!F12*0.984</f>
        <v>10.194239999999999</v>
      </c>
      <c r="G11" s="37">
        <f>general!H12*4.305</f>
        <v>31.857</v>
      </c>
      <c r="H11" s="39">
        <f>general!F12*3.096</f>
        <v>32.07456</v>
      </c>
      <c r="I11" s="37">
        <f>general!H12*2.29</f>
        <v>16.946</v>
      </c>
      <c r="J11" s="30">
        <f>general!F12*0.264</f>
        <v>2.73504</v>
      </c>
      <c r="K11" s="31">
        <f>general!H12*0.147</f>
        <v>1.0878</v>
      </c>
    </row>
    <row r="12" spans="1:11" ht="15">
      <c r="A12" s="2" t="s">
        <v>7</v>
      </c>
      <c r="B12" s="30">
        <f>general!F13*101.6</f>
        <v>768.0959999999999</v>
      </c>
      <c r="C12" s="12">
        <v>864</v>
      </c>
      <c r="D12" s="39">
        <f>general!F13*3.192</f>
        <v>24.13152</v>
      </c>
      <c r="E12" s="37">
        <f>general!H13*16.94</f>
        <v>91.47600000000001</v>
      </c>
      <c r="F12" s="39">
        <f>general!F13*0.984</f>
        <v>7.439039999999999</v>
      </c>
      <c r="G12" s="37">
        <f>general!H13*4.305</f>
        <v>23.247</v>
      </c>
      <c r="H12" s="39">
        <f>general!F13*3.096</f>
        <v>23.40576</v>
      </c>
      <c r="I12" s="37">
        <f>general!H13*2.29</f>
        <v>12.366000000000001</v>
      </c>
      <c r="J12" s="30">
        <f>general!F13*0.264</f>
        <v>1.99584</v>
      </c>
      <c r="K12" s="31">
        <f>general!H13*0.147</f>
        <v>0.7938000000000001</v>
      </c>
    </row>
    <row r="13" spans="1:11" ht="14.25">
      <c r="A13" s="1" t="s">
        <v>8</v>
      </c>
      <c r="B13" s="30">
        <f>general!F14*101.6</f>
        <v>3322.32</v>
      </c>
      <c r="C13" s="12">
        <v>5232</v>
      </c>
      <c r="D13" s="39">
        <f>general!F14*3.192</f>
        <v>104.37840000000001</v>
      </c>
      <c r="E13" s="37">
        <f>general!H14*16.94</f>
        <v>553.9380000000001</v>
      </c>
      <c r="F13" s="39">
        <f>general!F14*0.984</f>
        <v>32.1768</v>
      </c>
      <c r="G13" s="37">
        <f>general!H14*4.305</f>
        <v>140.7735</v>
      </c>
      <c r="H13" s="39">
        <f>general!F14*3.096</f>
        <v>101.23920000000001</v>
      </c>
      <c r="I13" s="37">
        <f>general!H14*2.29</f>
        <v>74.88300000000001</v>
      </c>
      <c r="J13" s="30">
        <f>general!F14*0.264</f>
        <v>8.632800000000001</v>
      </c>
      <c r="K13" s="31">
        <f>general!H14*0.147</f>
        <v>4.8069</v>
      </c>
    </row>
    <row r="14" spans="1:11" ht="15">
      <c r="A14" s="2" t="s">
        <v>9</v>
      </c>
      <c r="B14" s="30">
        <f>general!F15*101.6</f>
        <v>8473.44</v>
      </c>
      <c r="C14" s="12">
        <v>13344</v>
      </c>
      <c r="D14" s="39">
        <f>general!F15*3.192</f>
        <v>266.2128</v>
      </c>
      <c r="E14" s="37">
        <f>general!H15*16.94</f>
        <v>1412.7960000000003</v>
      </c>
      <c r="F14" s="39">
        <f>general!F15*0.984</f>
        <v>82.0656</v>
      </c>
      <c r="G14" s="37">
        <f>general!H15*4.305</f>
        <v>359.037</v>
      </c>
      <c r="H14" s="39">
        <f>general!F15*3.096</f>
        <v>258.20640000000003</v>
      </c>
      <c r="I14" s="37">
        <f>general!H15*2.29</f>
        <v>190.98600000000002</v>
      </c>
      <c r="J14" s="30">
        <f>general!F15*0.264</f>
        <v>22.0176</v>
      </c>
      <c r="K14" s="31">
        <f>general!H15*0.147</f>
        <v>12.2598</v>
      </c>
    </row>
    <row r="15" spans="1:11" ht="14.25">
      <c r="A15" s="1" t="s">
        <v>10</v>
      </c>
      <c r="B15" s="30">
        <f>general!F16*101.6</f>
        <v>4643.12</v>
      </c>
      <c r="C15" s="12">
        <v>7312</v>
      </c>
      <c r="D15" s="39">
        <f>general!F16*3.192</f>
        <v>145.8744</v>
      </c>
      <c r="E15" s="37">
        <f>general!H16*16.94</f>
        <v>774.1580000000001</v>
      </c>
      <c r="F15" s="39">
        <f>general!F16*0.984</f>
        <v>44.9688</v>
      </c>
      <c r="G15" s="37">
        <f>general!H16*4.305</f>
        <v>196.7385</v>
      </c>
      <c r="H15" s="39">
        <f>general!F16*3.096</f>
        <v>141.4872</v>
      </c>
      <c r="I15" s="37">
        <f>general!H16*2.29</f>
        <v>104.653</v>
      </c>
      <c r="J15" s="30">
        <f>general!F16*0.264</f>
        <v>12.064800000000002</v>
      </c>
      <c r="K15" s="31">
        <f>general!H16*0.147</f>
        <v>6.7179</v>
      </c>
    </row>
    <row r="16" spans="1:11" ht="15">
      <c r="A16" s="2" t="s">
        <v>11</v>
      </c>
      <c r="B16" s="30">
        <f>general!F17*101.6</f>
        <v>5608.32</v>
      </c>
      <c r="C16" s="12">
        <v>8832</v>
      </c>
      <c r="D16" s="39">
        <f>general!F17*3.192</f>
        <v>176.19840000000002</v>
      </c>
      <c r="E16" s="37">
        <f>general!H17*16.94</f>
        <v>935.0880000000001</v>
      </c>
      <c r="F16" s="39">
        <f>general!F17*0.984</f>
        <v>54.3168</v>
      </c>
      <c r="G16" s="37">
        <f>general!H17*4.305</f>
        <v>237.636</v>
      </c>
      <c r="H16" s="39">
        <f>general!F17*3.096</f>
        <v>170.8992</v>
      </c>
      <c r="I16" s="37">
        <f>general!H17*2.29</f>
        <v>126.40800000000002</v>
      </c>
      <c r="J16" s="30">
        <f>general!F17*0.264</f>
        <v>14.5728</v>
      </c>
      <c r="K16" s="31">
        <f>general!H17*0.147</f>
        <v>8.1144</v>
      </c>
    </row>
    <row r="17" spans="1:11" ht="14.25">
      <c r="A17" s="21" t="s">
        <v>12</v>
      </c>
      <c r="B17" s="30">
        <f>general!F18*101.6</f>
        <v>833.1199999999999</v>
      </c>
      <c r="C17" s="12">
        <v>1312</v>
      </c>
      <c r="D17" s="39">
        <f>general!F18*3.192</f>
        <v>26.1744</v>
      </c>
      <c r="E17" s="37">
        <f>general!H18*16.94</f>
        <v>138.908</v>
      </c>
      <c r="F17" s="39">
        <f>general!F18*0.984</f>
        <v>8.0688</v>
      </c>
      <c r="G17" s="37">
        <f>general!H18*4.305</f>
        <v>35.300999999999995</v>
      </c>
      <c r="H17" s="39">
        <f>general!F18*3.096</f>
        <v>25.3872</v>
      </c>
      <c r="I17" s="37">
        <f>general!H18*2.29</f>
        <v>18.778</v>
      </c>
      <c r="J17" s="30">
        <f>general!F18*0.264</f>
        <v>2.1648</v>
      </c>
      <c r="K17" s="31">
        <f>general!H18*0.147</f>
        <v>1.2053999999999998</v>
      </c>
    </row>
    <row r="18" spans="1:11" ht="15">
      <c r="A18" s="2" t="s">
        <v>13</v>
      </c>
      <c r="B18" s="30">
        <f>general!F19*101.6</f>
        <v>853.4399999999999</v>
      </c>
      <c r="C18" s="12">
        <v>1344</v>
      </c>
      <c r="D18" s="39">
        <f>general!F19*3.192</f>
        <v>26.812800000000003</v>
      </c>
      <c r="E18" s="37">
        <f>general!H19*16.94</f>
        <v>142.29600000000002</v>
      </c>
      <c r="F18" s="39">
        <f>general!F19*0.984</f>
        <v>8.265600000000001</v>
      </c>
      <c r="G18" s="37">
        <f>general!H19*4.305</f>
        <v>36.162</v>
      </c>
      <c r="H18" s="39">
        <f>general!F19*3.096</f>
        <v>26.006400000000003</v>
      </c>
      <c r="I18" s="37">
        <f>general!H19*2.29</f>
        <v>19.236</v>
      </c>
      <c r="J18" s="30">
        <f>general!F19*0.264</f>
        <v>2.2176</v>
      </c>
      <c r="K18" s="31">
        <f>general!H19*0.147</f>
        <v>1.2348</v>
      </c>
    </row>
    <row r="19" spans="1:11" ht="15.75" thickBot="1">
      <c r="A19" s="2" t="s">
        <v>15</v>
      </c>
      <c r="B19" s="32">
        <f>general!F20*101.6</f>
        <v>7152.64</v>
      </c>
      <c r="C19" s="15">
        <v>11264</v>
      </c>
      <c r="D19" s="40">
        <f>general!F20*3.192</f>
        <v>224.71680000000003</v>
      </c>
      <c r="E19" s="38">
        <f>general!H20*16.94</f>
        <v>1192.5760000000002</v>
      </c>
      <c r="F19" s="40">
        <f>general!F20*0.984</f>
        <v>69.2736</v>
      </c>
      <c r="G19" s="38">
        <f>general!H20*4.305</f>
        <v>303.072</v>
      </c>
      <c r="H19" s="40">
        <f>general!F20*3.096</f>
        <v>217.9584</v>
      </c>
      <c r="I19" s="38">
        <f>general!H20*2.29</f>
        <v>161.216</v>
      </c>
      <c r="J19" s="32">
        <f>general!F20*0.264</f>
        <v>18.585600000000003</v>
      </c>
      <c r="K19" s="33">
        <f>general!H20*0.147</f>
        <v>10.3488</v>
      </c>
    </row>
  </sheetData>
  <mergeCells count="5">
    <mergeCell ref="J2:K2"/>
    <mergeCell ref="B2:C2"/>
    <mergeCell ref="D2:E2"/>
    <mergeCell ref="F2:G2"/>
    <mergeCell ref="H2:I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G9" sqref="G9"/>
    </sheetView>
  </sheetViews>
  <sheetFormatPr defaultColWidth="11.421875" defaultRowHeight="12.75"/>
  <cols>
    <col min="1" max="1" width="21.28125" style="0" customWidth="1"/>
  </cols>
  <sheetData>
    <row r="1" ht="13.5" thickBot="1"/>
    <row r="2" spans="1:4" ht="14.25">
      <c r="A2" s="3" t="s">
        <v>16</v>
      </c>
      <c r="C2" s="9" t="s">
        <v>18</v>
      </c>
      <c r="D2" s="9" t="s">
        <v>18</v>
      </c>
    </row>
    <row r="3" spans="1:4" ht="15">
      <c r="A3" s="2" t="s">
        <v>14</v>
      </c>
      <c r="C3" s="6">
        <v>1.1</v>
      </c>
      <c r="D3" s="6">
        <v>7.866</v>
      </c>
    </row>
    <row r="4" spans="1:4" ht="14.25">
      <c r="A4" s="1" t="s">
        <v>0</v>
      </c>
      <c r="C4" s="6">
        <v>1.1</v>
      </c>
      <c r="D4" s="6">
        <v>5.472</v>
      </c>
    </row>
    <row r="5" spans="1:4" ht="15">
      <c r="A5" s="2" t="s">
        <v>1</v>
      </c>
      <c r="C5" s="6">
        <v>1.1</v>
      </c>
      <c r="D5" s="6">
        <v>3.591</v>
      </c>
    </row>
    <row r="6" spans="1:4" ht="14.25">
      <c r="A6" s="1" t="s">
        <v>2</v>
      </c>
      <c r="C6" s="6">
        <v>1.1</v>
      </c>
      <c r="D6" s="6">
        <v>3.591</v>
      </c>
    </row>
    <row r="7" spans="1:4" ht="15">
      <c r="A7" s="2" t="s">
        <v>3</v>
      </c>
      <c r="C7" s="6">
        <v>1.1</v>
      </c>
      <c r="D7" s="6">
        <v>7.182</v>
      </c>
    </row>
    <row r="8" spans="1:4" ht="14.25">
      <c r="A8" s="1" t="s">
        <v>4</v>
      </c>
      <c r="C8" s="6">
        <v>1.1</v>
      </c>
      <c r="D8" s="6">
        <v>8.037</v>
      </c>
    </row>
    <row r="9" spans="1:4" ht="15">
      <c r="A9" s="2" t="s">
        <v>5</v>
      </c>
      <c r="C9" s="6">
        <v>2.25</v>
      </c>
      <c r="D9" s="6">
        <v>11.286</v>
      </c>
    </row>
    <row r="10" spans="1:4" ht="14.25">
      <c r="A10" s="1" t="s">
        <v>6</v>
      </c>
      <c r="C10" s="6">
        <v>1.1</v>
      </c>
      <c r="D10" s="6">
        <v>12.654</v>
      </c>
    </row>
    <row r="11" spans="1:4" ht="15">
      <c r="A11" s="2" t="s">
        <v>7</v>
      </c>
      <c r="C11" s="6">
        <v>1.1</v>
      </c>
      <c r="D11" s="6">
        <v>9.234</v>
      </c>
    </row>
    <row r="12" spans="1:4" ht="14.25">
      <c r="A12" s="1" t="s">
        <v>8</v>
      </c>
      <c r="C12" s="6">
        <v>3.25</v>
      </c>
      <c r="D12" s="6">
        <v>55.917</v>
      </c>
    </row>
    <row r="13" spans="1:4" ht="15">
      <c r="A13" s="2" t="s">
        <v>9</v>
      </c>
      <c r="C13" s="6">
        <v>10.46</v>
      </c>
      <c r="D13" s="6">
        <v>142.614</v>
      </c>
    </row>
    <row r="14" spans="1:4" ht="14.25">
      <c r="A14" s="1" t="s">
        <v>10</v>
      </c>
      <c r="C14" s="6">
        <v>3.9</v>
      </c>
      <c r="D14" s="6">
        <v>78.147</v>
      </c>
    </row>
    <row r="15" spans="1:4" ht="15">
      <c r="A15" s="2" t="s">
        <v>11</v>
      </c>
      <c r="C15" s="6">
        <v>5.95</v>
      </c>
      <c r="D15" s="6">
        <v>94.392</v>
      </c>
    </row>
    <row r="16" spans="1:4" ht="14.25">
      <c r="A16" s="21" t="s">
        <v>12</v>
      </c>
      <c r="C16" s="6">
        <v>2.1</v>
      </c>
      <c r="D16" s="6">
        <v>14.021999999999998</v>
      </c>
    </row>
    <row r="17" spans="1:4" ht="15">
      <c r="A17" s="2" t="s">
        <v>13</v>
      </c>
      <c r="C17" s="6">
        <v>2.1</v>
      </c>
      <c r="D17" s="6">
        <v>14.364</v>
      </c>
    </row>
    <row r="18" spans="1:4" ht="15.75" thickBot="1">
      <c r="A18" s="2" t="s">
        <v>15</v>
      </c>
      <c r="C18" s="14">
        <v>6.6</v>
      </c>
      <c r="D18" s="6">
        <v>120.384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2009-09-15T10:15:42Z</dcterms:created>
  <dcterms:modified xsi:type="dcterms:W3CDTF">2009-09-21T09:45:41Z</dcterms:modified>
  <cp:category/>
  <cp:version/>
  <cp:contentType/>
  <cp:contentStatus/>
</cp:coreProperties>
</file>